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7" i="1" l="1"/>
  <c r="G14" i="1"/>
  <c r="G44" i="1" l="1"/>
  <c r="G45" i="1"/>
  <c r="G41" i="1"/>
  <c r="G31" i="1"/>
  <c r="G29" i="1"/>
  <c r="E26" i="1" l="1"/>
  <c r="D26" i="1"/>
  <c r="E17" i="1"/>
  <c r="D17" i="1"/>
  <c r="F28" i="1"/>
  <c r="D38" i="1"/>
  <c r="E38" i="1"/>
  <c r="F20" i="1"/>
  <c r="E21" i="1" l="1"/>
  <c r="D21" i="1"/>
  <c r="E7" i="1"/>
  <c r="D7" i="1"/>
  <c r="F22" i="1"/>
  <c r="C43" i="1" l="1"/>
  <c r="C21" i="1" l="1"/>
  <c r="E43" i="1" l="1"/>
  <c r="D43" i="1"/>
  <c r="F44" i="1"/>
  <c r="G8" i="1" l="1"/>
  <c r="G9" i="1"/>
  <c r="G10" i="1"/>
  <c r="G11" i="1"/>
  <c r="G12" i="1"/>
  <c r="G13" i="1"/>
  <c r="G16" i="1"/>
  <c r="G18" i="1"/>
  <c r="G19" i="1"/>
  <c r="G23" i="1"/>
  <c r="G24" i="1"/>
  <c r="G25" i="1"/>
  <c r="G27" i="1"/>
  <c r="G30" i="1"/>
  <c r="G32" i="1"/>
  <c r="G33" i="1"/>
  <c r="G34" i="1"/>
  <c r="G35" i="1"/>
  <c r="G37" i="1"/>
  <c r="G39" i="1"/>
  <c r="G40" i="1"/>
  <c r="G42" i="1"/>
  <c r="G47" i="1"/>
  <c r="G49" i="1"/>
  <c r="G50" i="1"/>
  <c r="G51" i="1"/>
  <c r="G52" i="1"/>
  <c r="G53" i="1"/>
  <c r="G54" i="1"/>
  <c r="G55" i="1"/>
  <c r="G57" i="1"/>
  <c r="G58" i="1"/>
  <c r="G60" i="1"/>
  <c r="G61" i="1"/>
  <c r="G62" i="1"/>
  <c r="G63" i="1"/>
  <c r="G64" i="1"/>
  <c r="G65" i="1"/>
  <c r="G67" i="1"/>
  <c r="G68" i="1"/>
  <c r="G69" i="1"/>
  <c r="G70" i="1"/>
  <c r="G71" i="1"/>
  <c r="G73" i="1"/>
  <c r="G74" i="1"/>
  <c r="G75" i="1"/>
  <c r="G76" i="1"/>
  <c r="G78" i="1"/>
  <c r="G79" i="1"/>
  <c r="G80" i="1"/>
  <c r="G84" i="1"/>
  <c r="G85" i="1"/>
  <c r="G86" i="1"/>
  <c r="C83" i="1"/>
  <c r="C81" i="1"/>
  <c r="C77" i="1"/>
  <c r="C72" i="1"/>
  <c r="C66" i="1"/>
  <c r="C59" i="1"/>
  <c r="C56" i="1"/>
  <c r="C48" i="1"/>
  <c r="C38" i="1"/>
  <c r="C26" i="1"/>
  <c r="C17" i="1"/>
  <c r="C87" i="1" l="1"/>
  <c r="F36" i="1"/>
  <c r="G43" i="1"/>
  <c r="E83" i="1"/>
  <c r="D83" i="1"/>
  <c r="E81" i="1"/>
  <c r="D81" i="1"/>
  <c r="E77" i="1"/>
  <c r="G77" i="1" s="1"/>
  <c r="D77" i="1"/>
  <c r="E72" i="1"/>
  <c r="D72" i="1"/>
  <c r="E66" i="1"/>
  <c r="G66" i="1" s="1"/>
  <c r="D66" i="1"/>
  <c r="E59" i="1"/>
  <c r="G59" i="1" s="1"/>
  <c r="D59" i="1"/>
  <c r="E56" i="1"/>
  <c r="G56" i="1" s="1"/>
  <c r="D56" i="1"/>
  <c r="E48" i="1"/>
  <c r="G48" i="1" s="1"/>
  <c r="D48" i="1"/>
  <c r="G38" i="1"/>
  <c r="G21" i="1"/>
  <c r="G7" i="1"/>
  <c r="F45" i="1"/>
  <c r="F86" i="1"/>
  <c r="F85" i="1"/>
  <c r="F84" i="1"/>
  <c r="F82" i="1"/>
  <c r="F80" i="1"/>
  <c r="F79" i="1"/>
  <c r="F78" i="1"/>
  <c r="F76" i="1"/>
  <c r="F75" i="1"/>
  <c r="F74" i="1"/>
  <c r="F73" i="1"/>
  <c r="F71" i="1"/>
  <c r="F70" i="1"/>
  <c r="F69" i="1"/>
  <c r="F68" i="1"/>
  <c r="F67" i="1"/>
  <c r="F65" i="1"/>
  <c r="F64" i="1"/>
  <c r="F63" i="1"/>
  <c r="F62" i="1"/>
  <c r="F61" i="1"/>
  <c r="F60" i="1"/>
  <c r="F58" i="1"/>
  <c r="F57" i="1"/>
  <c r="F55" i="1"/>
  <c r="F54" i="1"/>
  <c r="F53" i="1"/>
  <c r="F52" i="1"/>
  <c r="F51" i="1"/>
  <c r="F50" i="1"/>
  <c r="F49" i="1"/>
  <c r="F47" i="1"/>
  <c r="F46" i="1"/>
  <c r="F42" i="1"/>
  <c r="F41" i="1"/>
  <c r="F40" i="1"/>
  <c r="F39" i="1"/>
  <c r="F37" i="1"/>
  <c r="F35" i="1"/>
  <c r="F34" i="1"/>
  <c r="F33" i="1"/>
  <c r="F32" i="1"/>
  <c r="F31" i="1"/>
  <c r="F30" i="1"/>
  <c r="F29" i="1"/>
  <c r="F27" i="1"/>
  <c r="F25" i="1"/>
  <c r="F24" i="1"/>
  <c r="F23" i="1"/>
  <c r="F19" i="1"/>
  <c r="F18" i="1"/>
  <c r="F16" i="1"/>
  <c r="F15" i="1"/>
  <c r="F13" i="1"/>
  <c r="F12" i="1"/>
  <c r="F11" i="1"/>
  <c r="F10" i="1"/>
  <c r="F9" i="1"/>
  <c r="F8" i="1"/>
  <c r="F83" i="1" l="1"/>
  <c r="F72" i="1"/>
  <c r="F48" i="1"/>
  <c r="F7" i="1"/>
  <c r="F43" i="1"/>
  <c r="F26" i="1"/>
  <c r="E87" i="1"/>
  <c r="G87" i="1" s="1"/>
  <c r="G83" i="1"/>
  <c r="F81" i="1"/>
  <c r="G72" i="1"/>
  <c r="G26" i="1"/>
  <c r="G17" i="1"/>
  <c r="F38" i="1"/>
  <c r="F59" i="1"/>
  <c r="F66" i="1"/>
  <c r="F77" i="1"/>
  <c r="F56" i="1"/>
  <c r="D87" i="1"/>
  <c r="F21" i="1"/>
  <c r="F17" i="1"/>
  <c r="F87" i="1" l="1"/>
</calcChain>
</file>

<file path=xl/sharedStrings.xml><?xml version="1.0" encoding="utf-8"?>
<sst xmlns="http://schemas.openxmlformats.org/spreadsheetml/2006/main" count="170" uniqueCount="170">
  <si>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</si>
  <si>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</si>
  <si>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</si>
  <si>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</si>
  <si>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</si>
  <si>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</si>
  <si>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</si>
  <si>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</si>
  <si>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</si>
  <si>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</si>
  <si>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</si>
  <si>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</si>
  <si>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</si>
  <si>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</si>
  <si>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</si>
  <si>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</si>
  <si>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</si>
  <si>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</si>
  <si>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</si>
  <si>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</si>
  <si>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</si>
  <si>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</si>
  <si>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</si>
  <si>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</si>
  <si>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</si>
  <si>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</si>
  <si>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</si>
  <si>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</si>
  <si>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</si>
  <si>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</si>
  <si>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</si>
  <si>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</si>
  <si>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</si>
  <si>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</si>
  <si>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</si>
  <si>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</si>
  <si>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</si>
  <si>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</si>
  <si>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</si>
  <si>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</si>
  <si>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</si>
  <si>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</si>
  <si>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</si>
  <si>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</si>
  <si>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</si>
  <si>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</si>
  <si>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</si>
  <si>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</si>
  <si>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</si>
  <si>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</si>
  <si>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</si>
  <si>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</si>
  <si>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</si>
  <si>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</si>
  <si>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</si>
  <si>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</si>
  <si>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</si>
  <si>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</si>
  <si>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</si>
  <si>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</si>
  <si>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</si>
  <si>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</si>
  <si>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</si>
  <si>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</si>
  <si>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</si>
  <si>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</si>
  <si>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</si>
  <si>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</si>
  <si>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</si>
  <si>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</si>
  <si>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</si>
  <si>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</si>
  <si>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</si>
  <si>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</si>
  <si>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</si>
  <si>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</si>
  <si>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</si>
  <si>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</si>
  <si>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</si>
  <si>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</si>
  <si>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</si>
  <si>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</si>
  <si>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</si>
  <si>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</si>
  <si>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</si>
  <si>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</si>
  <si>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</si>
  <si>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</si>
  <si>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</si>
  <si>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</si>
  <si>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</si>
  <si>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</si>
  <si>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</si>
  <si>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</si>
  <si>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</si>
  <si>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</si>
  <si>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</si>
  <si>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</si>
  <si>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</si>
  <si>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</si>
  <si>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</si>
  <si>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</si>
  <si>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</si>
  <si>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</si>
  <si>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</si>
  <si>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</si>
  <si>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</si>
  <si>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</si>
  <si>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</si>
  <si>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</si>
  <si>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</si>
  <si>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</si>
  <si>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</si>
  <si>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</si>
  <si>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</si>
  <si>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</si>
  <si>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</si>
  <si>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</si>
  <si>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</si>
  <si>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</si>
  <si>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</si>
  <si>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</si>
  <si>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</si>
  <si>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</si>
  <si>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</si>
  <si>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</si>
  <si>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</si>
  <si>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</si>
  <si>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</si>
  <si>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</si>
  <si>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</si>
  <si>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</si>
  <si>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</si>
  <si>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</si>
  <si>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</si>
  <si>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</si>
  <si>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</si>
  <si>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</si>
  <si>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</si>
  <si>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</si>
  <si>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</si>
  <si>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</si>
  <si>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</si>
  <si>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</si>
  <si>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</si>
  <si>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</si>
  <si>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</si>
  <si>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</si>
  <si>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</si>
  <si>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</si>
  <si>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</si>
  <si>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</si>
  <si>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</si>
  <si>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</si>
  <si>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</si>
  <si>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</si>
  <si>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</si>
  <si>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</si>
  <si>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</si>
  <si>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Уточненные бюджетные назначения
на 2023 год</t>
  </si>
  <si>
    <t>Темп роста 2023 к соответствующему периоду 2022, %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</si>
  <si>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</si>
  <si>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</si>
  <si>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</si>
  <si>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</si>
  <si>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Сведения об исполнении областного бюджета Брянской области за 9 месяцев 2023 года по расходам в разрезе разделов и подразделов классификации расходов в сравнении с соответствующим периодом 2022 года</t>
  </si>
  <si>
    <t>Кассовое исполнение
за 9 месяцев
2022 года</t>
  </si>
  <si>
    <t>Кассовое исполнение
за 9 месяцев
2023 года</t>
  </si>
  <si>
    <t>Международные отношения и международное сотрудничество</t>
  </si>
  <si>
    <t>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</si>
</sst>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85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7"/>
  <sheetViews>
    <sheetView tabSelected="1" view="pageBreakPreview" topLeftCell="A58" zoomScaleNormal="100" zoomScaleSheetLayoutView="100" workbookViewId="0">
      <selection activeCell="G20" sqref="G20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4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8"/>
      <c r="B1" s="48"/>
      <c r="C1" s="48"/>
      <c r="D1" s="48"/>
      <c r="E1" s="48"/>
    </row>
    <row r="2" spans="1:7" s="3" customFormat="1" ht="43.2" customHeight="1" x14ac:dyDescent="0.3">
      <c r="A2" s="41" t="s">
        <v>165</v>
      </c>
      <c r="B2" s="41"/>
      <c r="C2" s="41"/>
      <c r="D2" s="41"/>
      <c r="E2" s="41"/>
      <c r="F2" s="41"/>
      <c r="G2" s="41"/>
    </row>
    <row r="3" spans="1:7" s="3" customFormat="1" ht="15.6" x14ac:dyDescent="0.3">
      <c r="A3" s="4"/>
      <c r="B3" s="4"/>
      <c r="C3" s="4"/>
      <c r="D3" s="49"/>
      <c r="E3" s="49"/>
      <c r="F3" s="42" t="s">
        <v>146</v>
      </c>
      <c r="G3" s="42"/>
    </row>
    <row r="4" spans="1:7" s="3" customFormat="1" ht="22.5" customHeight="1" x14ac:dyDescent="0.3">
      <c r="A4" s="45" t="s">
        <v>142</v>
      </c>
      <c r="B4" s="45" t="s">
        <v>143</v>
      </c>
      <c r="C4" s="38" t="s">
        <v>166</v>
      </c>
      <c r="D4" s="38" t="s">
        <v>159</v>
      </c>
      <c r="E4" s="38" t="s">
        <v>167</v>
      </c>
      <c r="F4" s="38" t="s">
        <v>145</v>
      </c>
      <c r="G4" s="38" t="s">
        <v>160</v>
      </c>
    </row>
    <row r="5" spans="1:7" s="3" customFormat="1" ht="35.4" customHeight="1" x14ac:dyDescent="0.3">
      <c r="A5" s="46"/>
      <c r="B5" s="46"/>
      <c r="C5" s="39"/>
      <c r="D5" s="39"/>
      <c r="E5" s="39"/>
      <c r="F5" s="39"/>
      <c r="G5" s="39"/>
    </row>
    <row r="6" spans="1:7" s="3" customFormat="1" ht="39.6" customHeight="1" x14ac:dyDescent="0.3">
      <c r="A6" s="47"/>
      <c r="B6" s="47"/>
      <c r="C6" s="40"/>
      <c r="D6" s="40"/>
      <c r="E6" s="40"/>
      <c r="F6" s="40"/>
      <c r="G6" s="40"/>
    </row>
    <row r="7" spans="1:7" ht="18" customHeight="1" x14ac:dyDescent="0.3">
      <c r="A7" s="10" t="s">
        <v>98</v>
      </c>
      <c r="B7" s="11" t="s">
        <v>6</v>
      </c>
      <c r="C7" s="5">
        <f>SUM(C8:C16)</f>
        <v>1329961724.98</v>
      </c>
      <c r="D7" s="5">
        <f>SUM(D8:D16)</f>
        <v>5211460107.75</v>
      </c>
      <c r="E7" s="23">
        <f>SUM(E8:E16)</f>
        <v>1500660125.9899998</v>
      </c>
      <c r="F7" s="6">
        <f>E7/D7*100</f>
        <v>28.79538737633926</v>
      </c>
      <c r="G7" s="6">
        <f>E7/C7*100</f>
        <v>112.83483560495446</v>
      </c>
    </row>
    <row r="8" spans="1:7" ht="31.2" x14ac:dyDescent="0.3">
      <c r="A8" s="9" t="s">
        <v>132</v>
      </c>
      <c r="B8" s="12" t="s">
        <v>39</v>
      </c>
      <c r="C8" s="55">
        <v>3967804.07</v>
      </c>
      <c r="D8" s="69">
        <v>7429887</v>
      </c>
      <c r="E8" s="69">
        <v>3954754.76</v>
      </c>
      <c r="F8" s="7">
        <f t="shared" ref="F8:F76" si="0">E8/D8*100</f>
        <v>53.227656894378072</v>
      </c>
      <c r="G8" s="7">
        <f t="shared" ref="G8:G74" si="1">E8/C8*100</f>
        <v>99.671120101451976</v>
      </c>
    </row>
    <row r="9" spans="1:7" ht="50.4" customHeight="1" x14ac:dyDescent="0.3">
      <c r="A9" s="9" t="s">
        <v>87</v>
      </c>
      <c r="B9" s="12" t="s">
        <v>52</v>
      </c>
      <c r="C9" s="55">
        <v>117010939.26000001</v>
      </c>
      <c r="D9" s="69">
        <v>181571725</v>
      </c>
      <c r="E9" s="69">
        <v>116225420.25</v>
      </c>
      <c r="F9" s="7">
        <f t="shared" si="0"/>
        <v>64.010748507235917</v>
      </c>
      <c r="G9" s="7">
        <f t="shared" si="1"/>
        <v>99.328678997905854</v>
      </c>
    </row>
    <row r="10" spans="1:7" ht="51" customHeight="1" x14ac:dyDescent="0.3">
      <c r="A10" s="9" t="s">
        <v>17</v>
      </c>
      <c r="B10" s="12" t="s">
        <v>69</v>
      </c>
      <c r="C10" s="55">
        <v>232239848.75</v>
      </c>
      <c r="D10" s="69">
        <v>388356484</v>
      </c>
      <c r="E10" s="69">
        <v>240134072.34999999</v>
      </c>
      <c r="F10" s="7">
        <f t="shared" si="0"/>
        <v>61.833413949128243</v>
      </c>
      <c r="G10" s="7">
        <f t="shared" si="1"/>
        <v>103.39916842113428</v>
      </c>
    </row>
    <row r="11" spans="1:7" ht="15.6" x14ac:dyDescent="0.3">
      <c r="A11" s="9" t="s">
        <v>29</v>
      </c>
      <c r="B11" s="12" t="s">
        <v>85</v>
      </c>
      <c r="C11" s="55">
        <v>208923161.38</v>
      </c>
      <c r="D11" s="69">
        <v>461374403.94</v>
      </c>
      <c r="E11" s="69">
        <v>240384282.41999999</v>
      </c>
      <c r="F11" s="7">
        <f t="shared" si="0"/>
        <v>52.101781192712423</v>
      </c>
      <c r="G11" s="7">
        <f t="shared" si="1"/>
        <v>115.05870427777842</v>
      </c>
    </row>
    <row r="12" spans="1:7" ht="46.8" x14ac:dyDescent="0.3">
      <c r="A12" s="9" t="s">
        <v>78</v>
      </c>
      <c r="B12" s="12" t="s">
        <v>102</v>
      </c>
      <c r="C12" s="55">
        <v>112265585.83</v>
      </c>
      <c r="D12" s="69">
        <v>165216280</v>
      </c>
      <c r="E12" s="69">
        <v>115923830.90000001</v>
      </c>
      <c r="F12" s="7">
        <f t="shared" si="0"/>
        <v>70.164895917036745</v>
      </c>
      <c r="G12" s="7">
        <f t="shared" si="1"/>
        <v>103.2585632034554</v>
      </c>
    </row>
    <row r="13" spans="1:7" ht="15.6" x14ac:dyDescent="0.3">
      <c r="A13" s="9" t="s">
        <v>10</v>
      </c>
      <c r="B13" s="12" t="s">
        <v>115</v>
      </c>
      <c r="C13" s="55">
        <v>30238454.739999998</v>
      </c>
      <c r="D13" s="69">
        <v>46341903</v>
      </c>
      <c r="E13" s="69">
        <v>31989965.300000001</v>
      </c>
      <c r="F13" s="7">
        <f t="shared" si="0"/>
        <v>69.030322945520822</v>
      </c>
      <c r="G13" s="7">
        <f t="shared" si="1"/>
        <v>105.79232826234031</v>
      </c>
    </row>
    <row r="14" spans="1:7" s="50" customFormat="1" ht="31.2" x14ac:dyDescent="0.3">
      <c r="A14" s="53" t="s">
        <v>168</v>
      </c>
      <c r="B14" s="54" t="s">
        <v>169</v>
      </c>
      <c r="C14" s="55">
        <v>155186075.61000001</v>
      </c>
      <c r="D14" s="52">
        <v>0</v>
      </c>
      <c r="E14" s="52">
        <v>0</v>
      </c>
      <c r="F14" s="51"/>
      <c r="G14" s="51">
        <f t="shared" si="1"/>
        <v>0</v>
      </c>
    </row>
    <row r="15" spans="1:7" ht="15.6" x14ac:dyDescent="0.3">
      <c r="A15" s="9" t="s">
        <v>139</v>
      </c>
      <c r="B15" s="12" t="s">
        <v>120</v>
      </c>
      <c r="C15" s="55">
        <v>0</v>
      </c>
      <c r="D15" s="70">
        <v>45133772.920000002</v>
      </c>
      <c r="E15" s="70">
        <v>0</v>
      </c>
      <c r="F15" s="7">
        <f t="shared" si="0"/>
        <v>0</v>
      </c>
      <c r="G15" s="7"/>
    </row>
    <row r="16" spans="1:7" ht="15.6" x14ac:dyDescent="0.3">
      <c r="A16" s="9" t="s">
        <v>95</v>
      </c>
      <c r="B16" s="12" t="s">
        <v>8</v>
      </c>
      <c r="C16" s="55">
        <v>470129855.33999997</v>
      </c>
      <c r="D16" s="70">
        <v>3916035651.8899999</v>
      </c>
      <c r="E16" s="70">
        <v>752047800.00999999</v>
      </c>
      <c r="F16" s="7">
        <f t="shared" si="0"/>
        <v>19.204314435876967</v>
      </c>
      <c r="G16" s="7">
        <f t="shared" si="1"/>
        <v>159.96597354280249</v>
      </c>
    </row>
    <row r="17" spans="1:7" ht="15.6" x14ac:dyDescent="0.3">
      <c r="A17" s="10" t="s">
        <v>128</v>
      </c>
      <c r="B17" s="11" t="s">
        <v>129</v>
      </c>
      <c r="C17" s="5">
        <f>C18+C19</f>
        <v>126192252.55</v>
      </c>
      <c r="D17" s="5">
        <f>D18+D19+D20</f>
        <v>7683259798.0799999</v>
      </c>
      <c r="E17" s="36">
        <f>E18+E19+E20</f>
        <v>6283062993.54</v>
      </c>
      <c r="F17" s="6">
        <f t="shared" si="0"/>
        <v>81.776006000865664</v>
      </c>
      <c r="G17" s="6">
        <f t="shared" si="1"/>
        <v>4978.9609635904708</v>
      </c>
    </row>
    <row r="18" spans="1:7" ht="15.6" x14ac:dyDescent="0.3">
      <c r="A18" s="9" t="s">
        <v>126</v>
      </c>
      <c r="B18" s="12" t="s">
        <v>26</v>
      </c>
      <c r="C18" s="56">
        <v>24821994.84</v>
      </c>
      <c r="D18" s="71">
        <v>112145800</v>
      </c>
      <c r="E18" s="71">
        <v>102131781.37</v>
      </c>
      <c r="F18" s="7">
        <f t="shared" si="0"/>
        <v>91.070536185929399</v>
      </c>
      <c r="G18" s="7">
        <f t="shared" si="1"/>
        <v>411.45678269748612</v>
      </c>
    </row>
    <row r="19" spans="1:7" ht="15.6" x14ac:dyDescent="0.3">
      <c r="A19" s="9" t="s">
        <v>24</v>
      </c>
      <c r="B19" s="12" t="s">
        <v>46</v>
      </c>
      <c r="C19" s="56">
        <v>101370257.70999999</v>
      </c>
      <c r="D19" s="71">
        <v>218083190.30000001</v>
      </c>
      <c r="E19" s="71">
        <v>141166502.78999999</v>
      </c>
      <c r="F19" s="7">
        <f t="shared" si="0"/>
        <v>64.730574876407601</v>
      </c>
      <c r="G19" s="7">
        <f t="shared" si="1"/>
        <v>139.25830512717948</v>
      </c>
    </row>
    <row r="20" spans="1:7" s="25" customFormat="1" ht="15.6" x14ac:dyDescent="0.3">
      <c r="A20" s="27" t="s">
        <v>161</v>
      </c>
      <c r="B20" s="28" t="s">
        <v>162</v>
      </c>
      <c r="C20" s="26">
        <v>0</v>
      </c>
      <c r="D20" s="71">
        <v>7353030807.7799997</v>
      </c>
      <c r="E20" s="71">
        <v>6039764709.3800001</v>
      </c>
      <c r="F20" s="29">
        <f t="shared" si="0"/>
        <v>82.139798775078219</v>
      </c>
      <c r="G20" s="83"/>
    </row>
    <row r="21" spans="1:7" ht="31.2" x14ac:dyDescent="0.3">
      <c r="A21" s="10" t="s">
        <v>21</v>
      </c>
      <c r="B21" s="11" t="s">
        <v>101</v>
      </c>
      <c r="C21" s="5">
        <f>C23+C24+C25</f>
        <v>553122642.57999992</v>
      </c>
      <c r="D21" s="18">
        <f>SUM(D22:D25)</f>
        <v>1140788861.21</v>
      </c>
      <c r="E21" s="23">
        <f>SUM(E22:E25)</f>
        <v>733181665.73000002</v>
      </c>
      <c r="F21" s="6">
        <f t="shared" si="0"/>
        <v>64.269707626031391</v>
      </c>
      <c r="G21" s="6">
        <f t="shared" si="1"/>
        <v>132.55318247507063</v>
      </c>
    </row>
    <row r="22" spans="1:7" s="19" customFormat="1" ht="15.6" x14ac:dyDescent="0.3">
      <c r="A22" s="20" t="s">
        <v>157</v>
      </c>
      <c r="B22" s="21" t="s">
        <v>158</v>
      </c>
      <c r="C22" s="57">
        <v>0</v>
      </c>
      <c r="D22" s="72">
        <v>25399854</v>
      </c>
      <c r="E22" s="72">
        <v>5309863.3600000003</v>
      </c>
      <c r="F22" s="22">
        <f t="shared" si="0"/>
        <v>20.90509402140658</v>
      </c>
      <c r="G22" s="22"/>
    </row>
    <row r="23" spans="1:7" ht="46.8" x14ac:dyDescent="0.3">
      <c r="A23" s="9" t="s">
        <v>156</v>
      </c>
      <c r="B23" s="12" t="s">
        <v>49</v>
      </c>
      <c r="C23" s="57">
        <v>394037720.81999999</v>
      </c>
      <c r="D23" s="72">
        <v>713032236.07000005</v>
      </c>
      <c r="E23" s="72">
        <v>452986968.62</v>
      </c>
      <c r="F23" s="7">
        <f t="shared" si="0"/>
        <v>63.529661872893108</v>
      </c>
      <c r="G23" s="7">
        <f t="shared" si="1"/>
        <v>114.96030574873022</v>
      </c>
    </row>
    <row r="24" spans="1:7" ht="15.6" x14ac:dyDescent="0.3">
      <c r="A24" s="9" t="s">
        <v>82</v>
      </c>
      <c r="B24" s="12" t="s">
        <v>67</v>
      </c>
      <c r="C24" s="57">
        <v>1472000</v>
      </c>
      <c r="D24" s="72">
        <v>2200000</v>
      </c>
      <c r="E24" s="72">
        <v>560000</v>
      </c>
      <c r="F24" s="7">
        <f t="shared" si="0"/>
        <v>25.454545454545453</v>
      </c>
      <c r="G24" s="7">
        <f t="shared" si="1"/>
        <v>38.04347826086957</v>
      </c>
    </row>
    <row r="25" spans="1:7" ht="31.2" x14ac:dyDescent="0.3">
      <c r="A25" s="9" t="s">
        <v>111</v>
      </c>
      <c r="B25" s="12" t="s">
        <v>109</v>
      </c>
      <c r="C25" s="57">
        <v>157612921.75999999</v>
      </c>
      <c r="D25" s="72">
        <v>400156771.13999999</v>
      </c>
      <c r="E25" s="72">
        <v>274324833.75</v>
      </c>
      <c r="F25" s="7">
        <f t="shared" si="0"/>
        <v>68.554340082383348</v>
      </c>
      <c r="G25" s="7">
        <f t="shared" si="1"/>
        <v>174.04971031989328</v>
      </c>
    </row>
    <row r="26" spans="1:7" ht="15.6" x14ac:dyDescent="0.3">
      <c r="A26" s="10" t="s">
        <v>130</v>
      </c>
      <c r="B26" s="11" t="s">
        <v>71</v>
      </c>
      <c r="C26" s="5">
        <f>C27+C29+C30+C31+C32+C33+C34+C35+C36+C37</f>
        <v>15169582503.4</v>
      </c>
      <c r="D26" s="5">
        <f>SUM(D27:D37)</f>
        <v>26379796418.209999</v>
      </c>
      <c r="E26" s="36">
        <f>SUM(E27:E37)</f>
        <v>15725434557.67</v>
      </c>
      <c r="F26" s="6">
        <f t="shared" si="0"/>
        <v>59.611660030911828</v>
      </c>
      <c r="G26" s="6">
        <f t="shared" si="1"/>
        <v>103.66425413583673</v>
      </c>
    </row>
    <row r="27" spans="1:7" ht="15.6" x14ac:dyDescent="0.3">
      <c r="A27" s="9" t="s">
        <v>106</v>
      </c>
      <c r="B27" s="12" t="s">
        <v>83</v>
      </c>
      <c r="C27" s="58">
        <v>222043659.19</v>
      </c>
      <c r="D27" s="73">
        <v>294921813.12</v>
      </c>
      <c r="E27" s="73">
        <v>209201565.75999999</v>
      </c>
      <c r="F27" s="7">
        <f t="shared" si="0"/>
        <v>70.934585525173915</v>
      </c>
      <c r="G27" s="7">
        <f t="shared" si="1"/>
        <v>94.216410647866695</v>
      </c>
    </row>
    <row r="28" spans="1:7" s="31" customFormat="1" ht="15.6" x14ac:dyDescent="0.3">
      <c r="A28" s="33" t="s">
        <v>163</v>
      </c>
      <c r="B28" s="34" t="s">
        <v>164</v>
      </c>
      <c r="C28" s="32">
        <v>0</v>
      </c>
      <c r="D28" s="73">
        <v>17452127.66</v>
      </c>
      <c r="E28" s="73">
        <v>2150000</v>
      </c>
      <c r="F28" s="35">
        <f t="shared" si="0"/>
        <v>12.319414812256765</v>
      </c>
      <c r="G28" s="37"/>
    </row>
    <row r="29" spans="1:7" ht="15.6" x14ac:dyDescent="0.3">
      <c r="A29" s="9" t="s">
        <v>36</v>
      </c>
      <c r="B29" s="12" t="s">
        <v>138</v>
      </c>
      <c r="C29" s="59">
        <v>200000</v>
      </c>
      <c r="D29" s="73">
        <v>700000</v>
      </c>
      <c r="E29" s="73">
        <v>200000</v>
      </c>
      <c r="F29" s="7">
        <f t="shared" si="0"/>
        <v>28.571428571428569</v>
      </c>
      <c r="G29" s="37">
        <f t="shared" si="1"/>
        <v>100</v>
      </c>
    </row>
    <row r="30" spans="1:7" ht="15.6" x14ac:dyDescent="0.3">
      <c r="A30" s="9" t="s">
        <v>54</v>
      </c>
      <c r="B30" s="12" t="s">
        <v>2</v>
      </c>
      <c r="C30" s="59">
        <v>5710908671.54</v>
      </c>
      <c r="D30" s="73">
        <v>9465731946.0300007</v>
      </c>
      <c r="E30" s="73">
        <v>5942675620.96</v>
      </c>
      <c r="F30" s="7">
        <f t="shared" si="0"/>
        <v>62.780941345506861</v>
      </c>
      <c r="G30" s="7">
        <f t="shared" si="1"/>
        <v>104.0583200108767</v>
      </c>
    </row>
    <row r="31" spans="1:7" ht="15.6" x14ac:dyDescent="0.3">
      <c r="A31" s="9" t="s">
        <v>93</v>
      </c>
      <c r="B31" s="12" t="s">
        <v>15</v>
      </c>
      <c r="C31" s="59">
        <v>496584.45</v>
      </c>
      <c r="D31" s="73">
        <v>33054842.18</v>
      </c>
      <c r="E31" s="73">
        <v>20648522.460000001</v>
      </c>
      <c r="F31" s="7">
        <f t="shared" si="0"/>
        <v>62.467466483604916</v>
      </c>
      <c r="G31" s="37">
        <f t="shared" si="1"/>
        <v>4158.1089500486778</v>
      </c>
    </row>
    <row r="32" spans="1:7" ht="15.6" x14ac:dyDescent="0.3">
      <c r="A32" s="9" t="s">
        <v>116</v>
      </c>
      <c r="B32" s="12" t="s">
        <v>35</v>
      </c>
      <c r="C32" s="59">
        <v>450189195.05000001</v>
      </c>
      <c r="D32" s="73">
        <v>635544799</v>
      </c>
      <c r="E32" s="73">
        <v>442027240.92000002</v>
      </c>
      <c r="F32" s="7">
        <f t="shared" si="0"/>
        <v>69.550917829161563</v>
      </c>
      <c r="G32" s="7">
        <f t="shared" si="1"/>
        <v>98.186994663633925</v>
      </c>
    </row>
    <row r="33" spans="1:7" ht="15.6" x14ac:dyDescent="0.3">
      <c r="A33" s="9" t="s">
        <v>33</v>
      </c>
      <c r="B33" s="12" t="s">
        <v>53</v>
      </c>
      <c r="C33" s="59">
        <v>1823532572.21</v>
      </c>
      <c r="D33" s="73">
        <v>3900944414.3299999</v>
      </c>
      <c r="E33" s="73">
        <v>1697469711.74</v>
      </c>
      <c r="F33" s="7">
        <f t="shared" si="0"/>
        <v>43.514327082036772</v>
      </c>
      <c r="G33" s="7">
        <f t="shared" si="1"/>
        <v>93.086887375023949</v>
      </c>
    </row>
    <row r="34" spans="1:7" ht="15.6" x14ac:dyDescent="0.3">
      <c r="A34" s="9" t="s">
        <v>122</v>
      </c>
      <c r="B34" s="12" t="s">
        <v>64</v>
      </c>
      <c r="C34" s="59">
        <v>6441725092.3299999</v>
      </c>
      <c r="D34" s="73">
        <v>11206526117.129999</v>
      </c>
      <c r="E34" s="73">
        <v>6883255102.9499998</v>
      </c>
      <c r="F34" s="7">
        <f t="shared" si="0"/>
        <v>61.421845012509614</v>
      </c>
      <c r="G34" s="7">
        <f t="shared" si="1"/>
        <v>106.85422001546942</v>
      </c>
    </row>
    <row r="35" spans="1:7" ht="15.6" x14ac:dyDescent="0.3">
      <c r="A35" s="9" t="s">
        <v>28</v>
      </c>
      <c r="B35" s="12" t="s">
        <v>22</v>
      </c>
      <c r="C35" s="59">
        <v>19290842.98</v>
      </c>
      <c r="D35" s="73">
        <v>56022162.170000002</v>
      </c>
      <c r="E35" s="73">
        <v>26139448.670000002</v>
      </c>
      <c r="F35" s="7">
        <f t="shared" si="0"/>
        <v>46.659121421767864</v>
      </c>
      <c r="G35" s="7">
        <f t="shared" si="1"/>
        <v>135.50184767508796</v>
      </c>
    </row>
    <row r="36" spans="1:7" s="13" customFormat="1" ht="31.2" x14ac:dyDescent="0.3">
      <c r="A36" s="9" t="s">
        <v>150</v>
      </c>
      <c r="B36" s="12" t="s">
        <v>151</v>
      </c>
      <c r="C36" s="59">
        <v>0</v>
      </c>
      <c r="D36" s="73">
        <v>99000</v>
      </c>
      <c r="E36" s="73">
        <v>0</v>
      </c>
      <c r="F36" s="7">
        <f t="shared" si="0"/>
        <v>0</v>
      </c>
      <c r="G36" s="7"/>
    </row>
    <row r="37" spans="1:7" ht="15.6" x14ac:dyDescent="0.3">
      <c r="A37" s="9" t="s">
        <v>9</v>
      </c>
      <c r="B37" s="12" t="s">
        <v>55</v>
      </c>
      <c r="C37" s="59">
        <v>501195885.64999998</v>
      </c>
      <c r="D37" s="73">
        <v>768799196.59000003</v>
      </c>
      <c r="E37" s="73">
        <v>501667344.20999998</v>
      </c>
      <c r="F37" s="7">
        <f t="shared" si="0"/>
        <v>65.253364784346772</v>
      </c>
      <c r="G37" s="7">
        <f t="shared" si="1"/>
        <v>100.09406672590471</v>
      </c>
    </row>
    <row r="38" spans="1:7" ht="15.6" x14ac:dyDescent="0.3">
      <c r="A38" s="10" t="s">
        <v>127</v>
      </c>
      <c r="B38" s="11" t="s">
        <v>43</v>
      </c>
      <c r="C38" s="5">
        <f>C39+C40+C41+C42</f>
        <v>1051078809.13</v>
      </c>
      <c r="D38" s="30">
        <f>D39+D40+D41+D42</f>
        <v>3808883948.75</v>
      </c>
      <c r="E38" s="30">
        <f>E39+E40+E41+E42</f>
        <v>2055045159.8500001</v>
      </c>
      <c r="F38" s="6">
        <f t="shared" si="0"/>
        <v>53.953997745833796</v>
      </c>
      <c r="G38" s="6">
        <f t="shared" si="1"/>
        <v>195.5177044765087</v>
      </c>
    </row>
    <row r="39" spans="1:7" ht="15.6" x14ac:dyDescent="0.3">
      <c r="A39" s="9" t="s">
        <v>7</v>
      </c>
      <c r="B39" s="12" t="s">
        <v>61</v>
      </c>
      <c r="C39" s="60">
        <v>234625305.03999999</v>
      </c>
      <c r="D39" s="74">
        <v>920332307.41999996</v>
      </c>
      <c r="E39" s="74">
        <v>810769934.02999997</v>
      </c>
      <c r="F39" s="7">
        <f t="shared" si="0"/>
        <v>88.095346375795486</v>
      </c>
      <c r="G39" s="7">
        <f t="shared" si="1"/>
        <v>345.5594586831869</v>
      </c>
    </row>
    <row r="40" spans="1:7" ht="15.6" x14ac:dyDescent="0.3">
      <c r="A40" s="9" t="s">
        <v>47</v>
      </c>
      <c r="B40" s="12" t="s">
        <v>75</v>
      </c>
      <c r="C40" s="60">
        <v>295362298.70999998</v>
      </c>
      <c r="D40" s="74">
        <v>1453247439.6800001</v>
      </c>
      <c r="E40" s="74">
        <v>466366698.20999998</v>
      </c>
      <c r="F40" s="7">
        <f t="shared" si="0"/>
        <v>32.091348346892133</v>
      </c>
      <c r="G40" s="7">
        <f t="shared" si="1"/>
        <v>157.89648856569193</v>
      </c>
    </row>
    <row r="41" spans="1:7" ht="15.6" x14ac:dyDescent="0.3">
      <c r="A41" s="9" t="s">
        <v>57</v>
      </c>
      <c r="B41" s="12" t="s">
        <v>89</v>
      </c>
      <c r="C41" s="60">
        <v>254272969.74000001</v>
      </c>
      <c r="D41" s="74">
        <v>484811814.63</v>
      </c>
      <c r="E41" s="74">
        <v>312525408.35000002</v>
      </c>
      <c r="F41" s="7">
        <f t="shared" si="0"/>
        <v>64.463240977019922</v>
      </c>
      <c r="G41" s="37">
        <f t="shared" si="1"/>
        <v>122.90941057146753</v>
      </c>
    </row>
    <row r="42" spans="1:7" ht="31.2" x14ac:dyDescent="0.3">
      <c r="A42" s="9" t="s">
        <v>3</v>
      </c>
      <c r="B42" s="12" t="s">
        <v>124</v>
      </c>
      <c r="C42" s="60">
        <v>266818235.63999999</v>
      </c>
      <c r="D42" s="74">
        <v>950492387.01999998</v>
      </c>
      <c r="E42" s="74">
        <v>465383119.25999999</v>
      </c>
      <c r="F42" s="7">
        <f t="shared" si="0"/>
        <v>48.962319489909554</v>
      </c>
      <c r="G42" s="7">
        <f t="shared" si="1"/>
        <v>174.41953251197955</v>
      </c>
    </row>
    <row r="43" spans="1:7" ht="15.6" x14ac:dyDescent="0.3">
      <c r="A43" s="10" t="s">
        <v>137</v>
      </c>
      <c r="B43" s="11" t="s">
        <v>16</v>
      </c>
      <c r="C43" s="5">
        <f>C44+C45+C46+C47</f>
        <v>9270719.4299999997</v>
      </c>
      <c r="D43" s="5">
        <f>D44+D45+D46+D47</f>
        <v>335593765.77999997</v>
      </c>
      <c r="E43" s="5">
        <f>E44+E45+E46+E47</f>
        <v>184353399.14999998</v>
      </c>
      <c r="F43" s="6">
        <f t="shared" si="0"/>
        <v>54.933499351967605</v>
      </c>
      <c r="G43" s="6">
        <f t="shared" si="1"/>
        <v>1988.5554788060283</v>
      </c>
    </row>
    <row r="44" spans="1:7" s="17" customFormat="1" ht="15.6" x14ac:dyDescent="0.3">
      <c r="A44" s="9" t="s">
        <v>154</v>
      </c>
      <c r="B44" s="12" t="s">
        <v>155</v>
      </c>
      <c r="C44" s="61">
        <v>259794.64</v>
      </c>
      <c r="D44" s="75">
        <v>1001660</v>
      </c>
      <c r="E44" s="75">
        <v>164412.76</v>
      </c>
      <c r="F44" s="7">
        <f t="shared" si="0"/>
        <v>16.414028712337519</v>
      </c>
      <c r="G44" s="37">
        <f t="shared" si="1"/>
        <v>63.285662860480876</v>
      </c>
    </row>
    <row r="45" spans="1:7" ht="31.2" x14ac:dyDescent="0.3">
      <c r="A45" s="9" t="s">
        <v>48</v>
      </c>
      <c r="B45" s="12" t="s">
        <v>65</v>
      </c>
      <c r="C45" s="61">
        <v>24400</v>
      </c>
      <c r="D45" s="75">
        <v>58800</v>
      </c>
      <c r="E45" s="75">
        <v>31300</v>
      </c>
      <c r="F45" s="7">
        <f t="shared" si="0"/>
        <v>53.2312925170068</v>
      </c>
      <c r="G45" s="37">
        <f t="shared" si="1"/>
        <v>128.27868852459017</v>
      </c>
    </row>
    <row r="46" spans="1:7" ht="31.2" x14ac:dyDescent="0.3">
      <c r="A46" s="9" t="s">
        <v>108</v>
      </c>
      <c r="B46" s="12" t="s">
        <v>79</v>
      </c>
      <c r="C46" s="61">
        <v>0</v>
      </c>
      <c r="D46" s="75">
        <v>1300000</v>
      </c>
      <c r="E46" s="75">
        <v>0</v>
      </c>
      <c r="F46" s="7">
        <f t="shared" si="0"/>
        <v>0</v>
      </c>
      <c r="G46" s="37"/>
    </row>
    <row r="47" spans="1:7" ht="15.6" x14ac:dyDescent="0.3">
      <c r="A47" s="9" t="s">
        <v>11</v>
      </c>
      <c r="B47" s="12" t="s">
        <v>94</v>
      </c>
      <c r="C47" s="61">
        <v>8986524.7899999991</v>
      </c>
      <c r="D47" s="75">
        <v>333233305.77999997</v>
      </c>
      <c r="E47" s="75">
        <v>184157686.38999999</v>
      </c>
      <c r="F47" s="7">
        <f t="shared" si="0"/>
        <v>55.263889652008721</v>
      </c>
      <c r="G47" s="7">
        <f t="shared" si="1"/>
        <v>2049.2647680105047</v>
      </c>
    </row>
    <row r="48" spans="1:7" ht="15.6" x14ac:dyDescent="0.3">
      <c r="A48" s="10" t="s">
        <v>135</v>
      </c>
      <c r="B48" s="11" t="s">
        <v>136</v>
      </c>
      <c r="C48" s="5">
        <f>C49+C50+C51+C52+C53+C54+C55</f>
        <v>13452688536.880001</v>
      </c>
      <c r="D48" s="5">
        <f>D49+D50+D51+D52+D53+D54+D55</f>
        <v>22380192981.989998</v>
      </c>
      <c r="E48" s="5">
        <f>E49+E50+E51+E52+E53+E54+E55</f>
        <v>14119985451.48</v>
      </c>
      <c r="F48" s="6">
        <f t="shared" si="0"/>
        <v>63.091437427920162</v>
      </c>
      <c r="G48" s="6">
        <f t="shared" si="1"/>
        <v>104.96032382501559</v>
      </c>
    </row>
    <row r="49" spans="1:7" ht="15.6" x14ac:dyDescent="0.3">
      <c r="A49" s="9" t="s">
        <v>103</v>
      </c>
      <c r="B49" s="12" t="s">
        <v>5</v>
      </c>
      <c r="C49" s="62">
        <v>138805179.24000001</v>
      </c>
      <c r="D49" s="76">
        <v>427967153.86000001</v>
      </c>
      <c r="E49" s="76">
        <v>144885284.38999999</v>
      </c>
      <c r="F49" s="7">
        <f t="shared" si="0"/>
        <v>33.854300051586669</v>
      </c>
      <c r="G49" s="7">
        <f t="shared" si="1"/>
        <v>104.38031576580238</v>
      </c>
    </row>
    <row r="50" spans="1:7" ht="15.6" x14ac:dyDescent="0.3">
      <c r="A50" s="9" t="s">
        <v>81</v>
      </c>
      <c r="B50" s="12" t="s">
        <v>20</v>
      </c>
      <c r="C50" s="62">
        <v>3095097874.2600002</v>
      </c>
      <c r="D50" s="76">
        <v>6374110770.0299997</v>
      </c>
      <c r="E50" s="76">
        <v>3434237202.7199998</v>
      </c>
      <c r="F50" s="7">
        <f t="shared" si="0"/>
        <v>53.877902763585581</v>
      </c>
      <c r="G50" s="7">
        <f t="shared" si="1"/>
        <v>110.95730546295191</v>
      </c>
    </row>
    <row r="51" spans="1:7" ht="15.6" x14ac:dyDescent="0.3">
      <c r="A51" s="9" t="s">
        <v>147</v>
      </c>
      <c r="B51" s="12" t="s">
        <v>34</v>
      </c>
      <c r="C51" s="62">
        <v>335782222.56</v>
      </c>
      <c r="D51" s="76">
        <v>521519306.23000002</v>
      </c>
      <c r="E51" s="76">
        <v>296483324.93000001</v>
      </c>
      <c r="F51" s="7">
        <f t="shared" si="0"/>
        <v>56.849923174127937</v>
      </c>
      <c r="G51" s="7">
        <f t="shared" si="1"/>
        <v>88.296313804112188</v>
      </c>
    </row>
    <row r="52" spans="1:7" ht="15.6" x14ac:dyDescent="0.3">
      <c r="A52" s="9" t="s">
        <v>18</v>
      </c>
      <c r="B52" s="12" t="s">
        <v>51</v>
      </c>
      <c r="C52" s="62">
        <v>1564502030.3199999</v>
      </c>
      <c r="D52" s="76">
        <v>2348948951.0799999</v>
      </c>
      <c r="E52" s="76">
        <v>1626437148.8099999</v>
      </c>
      <c r="F52" s="7">
        <f t="shared" si="0"/>
        <v>69.241059839218579</v>
      </c>
      <c r="G52" s="7">
        <f t="shared" si="1"/>
        <v>103.95877520704349</v>
      </c>
    </row>
    <row r="53" spans="1:7" ht="31.2" x14ac:dyDescent="0.3">
      <c r="A53" s="9" t="s">
        <v>41</v>
      </c>
      <c r="B53" s="12" t="s">
        <v>68</v>
      </c>
      <c r="C53" s="62">
        <v>40396381.619999997</v>
      </c>
      <c r="D53" s="76">
        <v>65611405.979999997</v>
      </c>
      <c r="E53" s="76">
        <v>43835560.869999997</v>
      </c>
      <c r="F53" s="7">
        <f t="shared" si="0"/>
        <v>66.810884807684474</v>
      </c>
      <c r="G53" s="7">
        <f t="shared" si="1"/>
        <v>108.51358243505969</v>
      </c>
    </row>
    <row r="54" spans="1:7" ht="15.6" x14ac:dyDescent="0.3">
      <c r="A54" s="9" t="s">
        <v>148</v>
      </c>
      <c r="B54" s="12" t="s">
        <v>97</v>
      </c>
      <c r="C54" s="62">
        <v>217609268.87</v>
      </c>
      <c r="D54" s="76">
        <v>47883246.939999998</v>
      </c>
      <c r="E54" s="76">
        <v>12084285.25</v>
      </c>
      <c r="F54" s="7">
        <f t="shared" si="0"/>
        <v>25.236979574802408</v>
      </c>
      <c r="G54" s="7">
        <f t="shared" si="1"/>
        <v>5.5532033689333167</v>
      </c>
    </row>
    <row r="55" spans="1:7" ht="15.6" x14ac:dyDescent="0.3">
      <c r="A55" s="9" t="s">
        <v>37</v>
      </c>
      <c r="B55" s="12" t="s">
        <v>133</v>
      </c>
      <c r="C55" s="62">
        <v>8060495580.0100002</v>
      </c>
      <c r="D55" s="76">
        <v>12594152147.870001</v>
      </c>
      <c r="E55" s="76">
        <v>8562022644.5100002</v>
      </c>
      <c r="F55" s="7">
        <f t="shared" si="0"/>
        <v>67.984113134269705</v>
      </c>
      <c r="G55" s="7">
        <f t="shared" si="1"/>
        <v>106.22203758468383</v>
      </c>
    </row>
    <row r="56" spans="1:7" ht="15.6" x14ac:dyDescent="0.3">
      <c r="A56" s="10" t="s">
        <v>32</v>
      </c>
      <c r="B56" s="11" t="s">
        <v>107</v>
      </c>
      <c r="C56" s="5">
        <f>C57+C58</f>
        <v>677521532.91999996</v>
      </c>
      <c r="D56" s="5">
        <f>D57+D58</f>
        <v>1280691362.04</v>
      </c>
      <c r="E56" s="5">
        <f>E57+E58</f>
        <v>762000011.70000005</v>
      </c>
      <c r="F56" s="6">
        <f t="shared" si="0"/>
        <v>59.499113860361966</v>
      </c>
      <c r="G56" s="6">
        <f t="shared" si="1"/>
        <v>112.46875186621929</v>
      </c>
    </row>
    <row r="57" spans="1:7" ht="15.6" x14ac:dyDescent="0.3">
      <c r="A57" s="9" t="s">
        <v>70</v>
      </c>
      <c r="B57" s="12" t="s">
        <v>123</v>
      </c>
      <c r="C57" s="63">
        <v>647190668.40999997</v>
      </c>
      <c r="D57" s="77">
        <v>1235211357.04</v>
      </c>
      <c r="E57" s="77">
        <v>729784994.71000004</v>
      </c>
      <c r="F57" s="7">
        <f t="shared" si="0"/>
        <v>59.081791189065903</v>
      </c>
      <c r="G57" s="7">
        <f t="shared" si="1"/>
        <v>112.76197731696527</v>
      </c>
    </row>
    <row r="58" spans="1:7" ht="15.6" x14ac:dyDescent="0.3">
      <c r="A58" s="9" t="s">
        <v>58</v>
      </c>
      <c r="B58" s="12" t="s">
        <v>25</v>
      </c>
      <c r="C58" s="63">
        <v>30330864.510000002</v>
      </c>
      <c r="D58" s="77">
        <v>45480005</v>
      </c>
      <c r="E58" s="77">
        <v>32215016.989999998</v>
      </c>
      <c r="F58" s="7">
        <f t="shared" si="0"/>
        <v>70.83336290310433</v>
      </c>
      <c r="G58" s="7">
        <f t="shared" si="1"/>
        <v>106.21199728540147</v>
      </c>
    </row>
    <row r="59" spans="1:7" ht="15.6" x14ac:dyDescent="0.3">
      <c r="A59" s="10" t="s">
        <v>56</v>
      </c>
      <c r="B59" s="11" t="s">
        <v>77</v>
      </c>
      <c r="C59" s="5">
        <f>C60+C61+C62+C63+C64+C65</f>
        <v>5947999245.5099993</v>
      </c>
      <c r="D59" s="5">
        <f>D60+D61+D62+D63+D64+D65</f>
        <v>9946836511.9899998</v>
      </c>
      <c r="E59" s="5">
        <f>E60+E61+E62+E63+E64+E65</f>
        <v>6480411806.8600006</v>
      </c>
      <c r="F59" s="6">
        <f t="shared" si="0"/>
        <v>65.150480748813536</v>
      </c>
      <c r="G59" s="6">
        <f t="shared" si="1"/>
        <v>108.95112018973283</v>
      </c>
    </row>
    <row r="60" spans="1:7" s="2" customFormat="1" ht="15.6" x14ac:dyDescent="0.3">
      <c r="A60" s="9" t="s">
        <v>45</v>
      </c>
      <c r="B60" s="12" t="s">
        <v>99</v>
      </c>
      <c r="C60" s="64">
        <v>2897088740.9499998</v>
      </c>
      <c r="D60" s="78">
        <v>5177881514.9499998</v>
      </c>
      <c r="E60" s="78">
        <v>2659231425.0900002</v>
      </c>
      <c r="F60" s="7">
        <f t="shared" si="0"/>
        <v>51.357517884718909</v>
      </c>
      <c r="G60" s="7">
        <f t="shared" si="1"/>
        <v>91.789781496924306</v>
      </c>
    </row>
    <row r="61" spans="1:7" s="8" customFormat="1" ht="15.6" x14ac:dyDescent="0.3">
      <c r="A61" s="9" t="s">
        <v>86</v>
      </c>
      <c r="B61" s="12" t="s">
        <v>112</v>
      </c>
      <c r="C61" s="64">
        <v>2252738765.04</v>
      </c>
      <c r="D61" s="78">
        <v>3690222951.9099998</v>
      </c>
      <c r="E61" s="78">
        <v>3025604426.3699999</v>
      </c>
      <c r="F61" s="7">
        <f t="shared" si="0"/>
        <v>81.989746034287606</v>
      </c>
      <c r="G61" s="7">
        <f t="shared" si="1"/>
        <v>134.30782447232744</v>
      </c>
    </row>
    <row r="62" spans="1:7" ht="15.6" x14ac:dyDescent="0.3">
      <c r="A62" s="9" t="s">
        <v>91</v>
      </c>
      <c r="B62" s="12" t="s">
        <v>0</v>
      </c>
      <c r="C62" s="64">
        <v>70553254.319999993</v>
      </c>
      <c r="D62" s="78">
        <v>147079170.47999999</v>
      </c>
      <c r="E62" s="78">
        <v>78321458.329999998</v>
      </c>
      <c r="F62" s="7">
        <f t="shared" si="0"/>
        <v>53.251223864259046</v>
      </c>
      <c r="G62" s="7">
        <f t="shared" si="1"/>
        <v>111.01041204246467</v>
      </c>
    </row>
    <row r="63" spans="1:7" ht="15.6" x14ac:dyDescent="0.3">
      <c r="A63" s="9" t="s">
        <v>118</v>
      </c>
      <c r="B63" s="12" t="s">
        <v>13</v>
      </c>
      <c r="C63" s="64">
        <v>77598596.049999997</v>
      </c>
      <c r="D63" s="78">
        <v>124734701.84</v>
      </c>
      <c r="E63" s="78">
        <v>87942334.269999996</v>
      </c>
      <c r="F63" s="7">
        <f t="shared" si="0"/>
        <v>70.503503012983188</v>
      </c>
      <c r="G63" s="7">
        <f t="shared" si="1"/>
        <v>113.32980072646559</v>
      </c>
    </row>
    <row r="64" spans="1:7" ht="31.2" x14ac:dyDescent="0.3">
      <c r="A64" s="9" t="s">
        <v>4</v>
      </c>
      <c r="B64" s="12" t="s">
        <v>30</v>
      </c>
      <c r="C64" s="64">
        <v>147334000</v>
      </c>
      <c r="D64" s="78">
        <v>186156151</v>
      </c>
      <c r="E64" s="78">
        <v>145440000</v>
      </c>
      <c r="F64" s="7">
        <f t="shared" si="0"/>
        <v>78.127958285944572</v>
      </c>
      <c r="G64" s="7">
        <f t="shared" si="1"/>
        <v>98.714485454816952</v>
      </c>
    </row>
    <row r="65" spans="1:7" ht="15.6" x14ac:dyDescent="0.3">
      <c r="A65" s="9" t="s">
        <v>44</v>
      </c>
      <c r="B65" s="12" t="s">
        <v>74</v>
      </c>
      <c r="C65" s="64">
        <v>502685889.14999998</v>
      </c>
      <c r="D65" s="78">
        <v>620762021.80999994</v>
      </c>
      <c r="E65" s="78">
        <v>483872162.80000001</v>
      </c>
      <c r="F65" s="7">
        <f t="shared" si="0"/>
        <v>77.948093762105401</v>
      </c>
      <c r="G65" s="7">
        <f t="shared" si="1"/>
        <v>96.257359365743795</v>
      </c>
    </row>
    <row r="66" spans="1:7" ht="15.6" x14ac:dyDescent="0.3">
      <c r="A66" s="10" t="s">
        <v>59</v>
      </c>
      <c r="B66" s="11" t="s">
        <v>12</v>
      </c>
      <c r="C66" s="5">
        <f>C67+C68+C69+C70+C71</f>
        <v>14279006451.680002</v>
      </c>
      <c r="D66" s="5">
        <f>D67+D68+D69+D70+D71</f>
        <v>20113016909.810001</v>
      </c>
      <c r="E66" s="5">
        <f>E67+E68+E69+E70+E71</f>
        <v>13880472416.329998</v>
      </c>
      <c r="F66" s="6">
        <f t="shared" si="0"/>
        <v>69.012383764068147</v>
      </c>
      <c r="G66" s="6">
        <f t="shared" si="1"/>
        <v>97.20895122011018</v>
      </c>
    </row>
    <row r="67" spans="1:7" s="1" customFormat="1" ht="15.6" x14ac:dyDescent="0.3">
      <c r="A67" s="9" t="s">
        <v>110</v>
      </c>
      <c r="B67" s="12" t="s">
        <v>23</v>
      </c>
      <c r="C67" s="65">
        <v>113372937.08</v>
      </c>
      <c r="D67" s="79">
        <v>178408150</v>
      </c>
      <c r="E67" s="79">
        <v>126082487.45999999</v>
      </c>
      <c r="F67" s="7">
        <f t="shared" si="0"/>
        <v>70.670811540840489</v>
      </c>
      <c r="G67" s="7">
        <f t="shared" si="1"/>
        <v>111.21039174545835</v>
      </c>
    </row>
    <row r="68" spans="1:7" s="8" customFormat="1" ht="15.6" x14ac:dyDescent="0.3">
      <c r="A68" s="9" t="s">
        <v>125</v>
      </c>
      <c r="B68" s="12" t="s">
        <v>42</v>
      </c>
      <c r="C68" s="65">
        <v>1351594621.1600001</v>
      </c>
      <c r="D68" s="79">
        <v>2209636638.77</v>
      </c>
      <c r="E68" s="79">
        <v>1494406554.8599999</v>
      </c>
      <c r="F68" s="7">
        <f t="shared" si="0"/>
        <v>67.631325831556865</v>
      </c>
      <c r="G68" s="7">
        <f t="shared" si="1"/>
        <v>110.56618097351054</v>
      </c>
    </row>
    <row r="69" spans="1:7" ht="15.6" x14ac:dyDescent="0.3">
      <c r="A69" s="9" t="s">
        <v>66</v>
      </c>
      <c r="B69" s="12" t="s">
        <v>60</v>
      </c>
      <c r="C69" s="65">
        <v>7492233851.5100002</v>
      </c>
      <c r="D69" s="79">
        <v>11998898303.370001</v>
      </c>
      <c r="E69" s="79">
        <v>8702887143.7999992</v>
      </c>
      <c r="F69" s="7">
        <f t="shared" si="0"/>
        <v>72.530718435672654</v>
      </c>
      <c r="G69" s="7">
        <f t="shared" si="1"/>
        <v>116.15877609113872</v>
      </c>
    </row>
    <row r="70" spans="1:7" ht="15.6" x14ac:dyDescent="0.3">
      <c r="A70" s="9" t="s">
        <v>80</v>
      </c>
      <c r="B70" s="12" t="s">
        <v>73</v>
      </c>
      <c r="C70" s="65">
        <v>4948184663.0600004</v>
      </c>
      <c r="D70" s="79">
        <v>4841814584.8800001</v>
      </c>
      <c r="E70" s="79">
        <v>3134268848.21</v>
      </c>
      <c r="F70" s="7">
        <f t="shared" si="0"/>
        <v>64.733351376107677</v>
      </c>
      <c r="G70" s="7">
        <f t="shared" si="1"/>
        <v>63.341792225509643</v>
      </c>
    </row>
    <row r="71" spans="1:7" ht="15.6" x14ac:dyDescent="0.3">
      <c r="A71" s="9" t="s">
        <v>114</v>
      </c>
      <c r="B71" s="12" t="s">
        <v>104</v>
      </c>
      <c r="C71" s="65">
        <v>373620378.87</v>
      </c>
      <c r="D71" s="79">
        <v>884259232.78999996</v>
      </c>
      <c r="E71" s="79">
        <v>422827382</v>
      </c>
      <c r="F71" s="7">
        <f t="shared" si="0"/>
        <v>47.817129448103366</v>
      </c>
      <c r="G71" s="7">
        <f t="shared" si="1"/>
        <v>113.17032097628739</v>
      </c>
    </row>
    <row r="72" spans="1:7" ht="15.6" x14ac:dyDescent="0.3">
      <c r="A72" s="10" t="s">
        <v>40</v>
      </c>
      <c r="B72" s="11" t="s">
        <v>131</v>
      </c>
      <c r="C72" s="5">
        <f>C73+C74+C75+C76</f>
        <v>962859073.65999997</v>
      </c>
      <c r="D72" s="5">
        <f>D73+D74+D75+D76</f>
        <v>1813518994.04</v>
      </c>
      <c r="E72" s="5">
        <f>E73+E74+E75+E76</f>
        <v>949871777.13999999</v>
      </c>
      <c r="F72" s="6">
        <f t="shared" si="0"/>
        <v>52.377272047421918</v>
      </c>
      <c r="G72" s="6">
        <f t="shared" si="1"/>
        <v>98.651173689350728</v>
      </c>
    </row>
    <row r="73" spans="1:7" s="1" customFormat="1" ht="15.6" x14ac:dyDescent="0.3">
      <c r="A73" s="9" t="s">
        <v>38</v>
      </c>
      <c r="B73" s="12" t="s">
        <v>1</v>
      </c>
      <c r="C73" s="66">
        <v>496659950.26999998</v>
      </c>
      <c r="D73" s="80">
        <v>445760874.05000001</v>
      </c>
      <c r="E73" s="80">
        <v>230521434.69</v>
      </c>
      <c r="F73" s="7">
        <f t="shared" si="0"/>
        <v>51.714147227767441</v>
      </c>
      <c r="G73" s="7">
        <f t="shared" si="1"/>
        <v>46.414339341169203</v>
      </c>
    </row>
    <row r="74" spans="1:7" s="8" customFormat="1" ht="15.6" x14ac:dyDescent="0.3">
      <c r="A74" s="9" t="s">
        <v>113</v>
      </c>
      <c r="B74" s="12" t="s">
        <v>14</v>
      </c>
      <c r="C74" s="66">
        <v>245926974.5</v>
      </c>
      <c r="D74" s="80">
        <v>591503362.49000001</v>
      </c>
      <c r="E74" s="80">
        <v>180957603.66999999</v>
      </c>
      <c r="F74" s="7">
        <f t="shared" si="0"/>
        <v>30.592827555237989</v>
      </c>
      <c r="G74" s="7">
        <f t="shared" si="1"/>
        <v>73.581844382019995</v>
      </c>
    </row>
    <row r="75" spans="1:7" ht="15.6" x14ac:dyDescent="0.3">
      <c r="A75" s="9" t="s">
        <v>31</v>
      </c>
      <c r="B75" s="12" t="s">
        <v>27</v>
      </c>
      <c r="C75" s="66">
        <v>206046079.09999999</v>
      </c>
      <c r="D75" s="80">
        <v>749403765.5</v>
      </c>
      <c r="E75" s="80">
        <v>522856286.14999998</v>
      </c>
      <c r="F75" s="7">
        <f t="shared" si="0"/>
        <v>69.769636906101184</v>
      </c>
      <c r="G75" s="7">
        <f t="shared" ref="G75:G87" si="2">E75/C75*100</f>
        <v>253.75696952536671</v>
      </c>
    </row>
    <row r="76" spans="1:7" ht="16.8" customHeight="1" x14ac:dyDescent="0.3">
      <c r="A76" s="9" t="s">
        <v>141</v>
      </c>
      <c r="B76" s="12" t="s">
        <v>63</v>
      </c>
      <c r="C76" s="66">
        <v>14226069.789999999</v>
      </c>
      <c r="D76" s="80">
        <v>26850992</v>
      </c>
      <c r="E76" s="80">
        <v>15536452.630000001</v>
      </c>
      <c r="F76" s="7">
        <f t="shared" si="0"/>
        <v>57.86174540590531</v>
      </c>
      <c r="G76" s="7">
        <f t="shared" si="2"/>
        <v>109.21113743530991</v>
      </c>
    </row>
    <row r="77" spans="1:7" ht="15.6" x14ac:dyDescent="0.3">
      <c r="A77" s="10" t="s">
        <v>100</v>
      </c>
      <c r="B77" s="11" t="s">
        <v>105</v>
      </c>
      <c r="C77" s="5">
        <f>C78+C79+C80</f>
        <v>124732025.59999999</v>
      </c>
      <c r="D77" s="5">
        <f>D78+D79+D80</f>
        <v>200367937</v>
      </c>
      <c r="E77" s="5">
        <f>E78+E79+E80</f>
        <v>139718759.95000002</v>
      </c>
      <c r="F77" s="6">
        <f t="shared" ref="F77:F87" si="3">E77/D77*100</f>
        <v>69.731096722326384</v>
      </c>
      <c r="G77" s="6">
        <f t="shared" si="2"/>
        <v>112.01514549123142</v>
      </c>
    </row>
    <row r="78" spans="1:7" s="1" customFormat="1" ht="15.6" x14ac:dyDescent="0.3">
      <c r="A78" s="9" t="s">
        <v>121</v>
      </c>
      <c r="B78" s="12" t="s">
        <v>117</v>
      </c>
      <c r="C78" s="67">
        <v>36832612.579999998</v>
      </c>
      <c r="D78" s="81">
        <v>56213877</v>
      </c>
      <c r="E78" s="81">
        <v>38881264.840000004</v>
      </c>
      <c r="F78" s="7">
        <f t="shared" si="3"/>
        <v>69.166666515458459</v>
      </c>
      <c r="G78" s="7">
        <f t="shared" si="2"/>
        <v>105.56206067530604</v>
      </c>
    </row>
    <row r="79" spans="1:7" s="8" customFormat="1" ht="15.6" x14ac:dyDescent="0.3">
      <c r="A79" s="9" t="s">
        <v>140</v>
      </c>
      <c r="B79" s="12" t="s">
        <v>134</v>
      </c>
      <c r="C79" s="67">
        <v>56163957.899999999</v>
      </c>
      <c r="D79" s="81">
        <v>96350210</v>
      </c>
      <c r="E79" s="81">
        <v>67497648.840000004</v>
      </c>
      <c r="F79" s="7">
        <f t="shared" si="3"/>
        <v>70.054490633699714</v>
      </c>
      <c r="G79" s="7">
        <f t="shared" si="2"/>
        <v>120.17965144155201</v>
      </c>
    </row>
    <row r="80" spans="1:7" ht="16.2" customHeight="1" x14ac:dyDescent="0.3">
      <c r="A80" s="9" t="s">
        <v>88</v>
      </c>
      <c r="B80" s="12" t="s">
        <v>19</v>
      </c>
      <c r="C80" s="67">
        <v>31735455.120000001</v>
      </c>
      <c r="D80" s="81">
        <v>47803850</v>
      </c>
      <c r="E80" s="81">
        <v>33339846.27</v>
      </c>
      <c r="F80" s="7">
        <f t="shared" si="3"/>
        <v>69.743014987286585</v>
      </c>
      <c r="G80" s="7">
        <f t="shared" si="2"/>
        <v>105.05551643716271</v>
      </c>
    </row>
    <row r="81" spans="1:7" ht="31.2" x14ac:dyDescent="0.3">
      <c r="A81" s="10" t="s">
        <v>152</v>
      </c>
      <c r="B81" s="11" t="s">
        <v>72</v>
      </c>
      <c r="C81" s="5">
        <f>C82</f>
        <v>0</v>
      </c>
      <c r="D81" s="5">
        <f>D82</f>
        <v>121638138.09</v>
      </c>
      <c r="E81" s="5">
        <f>E82</f>
        <v>0</v>
      </c>
      <c r="F81" s="6">
        <f t="shared" si="3"/>
        <v>0</v>
      </c>
      <c r="G81" s="6"/>
    </row>
    <row r="82" spans="1:7" s="1" customFormat="1" ht="31.2" x14ac:dyDescent="0.3">
      <c r="A82" s="9" t="s">
        <v>153</v>
      </c>
      <c r="B82" s="12" t="s">
        <v>92</v>
      </c>
      <c r="C82" s="24">
        <v>0</v>
      </c>
      <c r="D82" s="82">
        <v>121638138.09</v>
      </c>
      <c r="E82" s="82">
        <v>0</v>
      </c>
      <c r="F82" s="7">
        <f t="shared" si="3"/>
        <v>0</v>
      </c>
      <c r="G82" s="7"/>
    </row>
    <row r="83" spans="1:7" s="8" customFormat="1" ht="46.8" x14ac:dyDescent="0.3">
      <c r="A83" s="10" t="s">
        <v>149</v>
      </c>
      <c r="B83" s="11" t="s">
        <v>50</v>
      </c>
      <c r="C83" s="5">
        <f>C84+C85+C86</f>
        <v>2916983694.21</v>
      </c>
      <c r="D83" s="5">
        <f>D84+D85+D86</f>
        <v>3942212400</v>
      </c>
      <c r="E83" s="5">
        <f>E84+E85+E86</f>
        <v>2792540743.8299999</v>
      </c>
      <c r="F83" s="6">
        <f t="shared" si="3"/>
        <v>70.836892092115576</v>
      </c>
      <c r="G83" s="6">
        <f t="shared" si="2"/>
        <v>95.733848268435295</v>
      </c>
    </row>
    <row r="84" spans="1:7" s="1" customFormat="1" ht="46.8" x14ac:dyDescent="0.3">
      <c r="A84" s="9" t="s">
        <v>119</v>
      </c>
      <c r="B84" s="12" t="s">
        <v>62</v>
      </c>
      <c r="C84" s="68">
        <v>1930358640</v>
      </c>
      <c r="D84" s="84">
        <v>2725936000</v>
      </c>
      <c r="E84" s="84">
        <v>2136698270.54</v>
      </c>
      <c r="F84" s="7">
        <f t="shared" si="3"/>
        <v>78.384021875055026</v>
      </c>
      <c r="G84" s="7">
        <f t="shared" si="2"/>
        <v>110.68918626126387</v>
      </c>
    </row>
    <row r="85" spans="1:7" s="8" customFormat="1" ht="15.6" x14ac:dyDescent="0.3">
      <c r="A85" s="9" t="s">
        <v>90</v>
      </c>
      <c r="B85" s="12" t="s">
        <v>76</v>
      </c>
      <c r="C85" s="68">
        <v>763452840.94000006</v>
      </c>
      <c r="D85" s="84">
        <v>983220100</v>
      </c>
      <c r="E85" s="84">
        <v>517424882.87</v>
      </c>
      <c r="F85" s="7">
        <f t="shared" si="3"/>
        <v>52.625539578574518</v>
      </c>
      <c r="G85" s="7">
        <f t="shared" si="2"/>
        <v>67.774308395122546</v>
      </c>
    </row>
    <row r="86" spans="1:7" ht="15.6" x14ac:dyDescent="0.3">
      <c r="A86" s="9" t="s">
        <v>84</v>
      </c>
      <c r="B86" s="12" t="s">
        <v>96</v>
      </c>
      <c r="C86" s="68">
        <v>223172213.27000001</v>
      </c>
      <c r="D86" s="84">
        <v>233056300</v>
      </c>
      <c r="E86" s="84">
        <v>138417590.41999999</v>
      </c>
      <c r="F86" s="7">
        <f t="shared" si="3"/>
        <v>59.392340142703716</v>
      </c>
      <c r="G86" s="7">
        <f t="shared" si="2"/>
        <v>62.022770842236753</v>
      </c>
    </row>
    <row r="87" spans="1:7" s="1" customFormat="1" ht="18" customHeight="1" x14ac:dyDescent="0.3">
      <c r="A87" s="43" t="s">
        <v>144</v>
      </c>
      <c r="B87" s="44"/>
      <c r="C87" s="15">
        <f>C7+C17+C21+C26+C38+C43+C48+C56+C59+C66+C72+C77+C81+C83</f>
        <v>56600999212.529999</v>
      </c>
      <c r="D87" s="15">
        <f>D7+D17+D21+D26+D38+D43+D48+D56+D59+D66+D72+D77+D81+D83</f>
        <v>104358258134.73999</v>
      </c>
      <c r="E87" s="15">
        <f>E7+E17+E21+E26+E38+E43+E48+E56+E59+E66+E72+E77+E81+E83</f>
        <v>65606738869.220001</v>
      </c>
      <c r="F87" s="16">
        <f t="shared" si="3"/>
        <v>62.866839713358601</v>
      </c>
      <c r="G87" s="16">
        <f t="shared" si="2"/>
        <v>115.9109199165805</v>
      </c>
    </row>
  </sheetData>
  <mergeCells count="12">
    <mergeCell ref="A87:B87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2022-04-28T12:41:43Z</cp:lastPrinted>
  <dcterms:created xsi:type="dcterms:W3CDTF">2017-05-03T15:49:45Z</dcterms:created>
  <dcterms:modified xsi:type="dcterms:W3CDTF">2023-11-15T14:59:11Z</dcterms:modified>
</cp:coreProperties>
</file>